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165" yWindow="2280" windowWidth="15210" windowHeight="12735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Pol'!$A$1:$X$89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H40" i="1" s="1"/>
  <c r="I40" i="1" s="1"/>
  <c r="G39" i="1"/>
  <c r="F39" i="1"/>
  <c r="G79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V9" i="12"/>
  <c r="V8" i="12" s="1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Q8" i="12" s="1"/>
  <c r="V23" i="12"/>
  <c r="G25" i="12"/>
  <c r="I25" i="12"/>
  <c r="K25" i="12"/>
  <c r="M25" i="12"/>
  <c r="O25" i="12"/>
  <c r="Q25" i="12"/>
  <c r="V25" i="12"/>
  <c r="G26" i="12"/>
  <c r="V26" i="12"/>
  <c r="G27" i="12"/>
  <c r="M27" i="12" s="1"/>
  <c r="M26" i="12" s="1"/>
  <c r="I27" i="12"/>
  <c r="I26" i="12" s="1"/>
  <c r="K27" i="12"/>
  <c r="K26" i="12" s="1"/>
  <c r="O27" i="12"/>
  <c r="O26" i="12" s="1"/>
  <c r="Q27" i="12"/>
  <c r="Q26" i="12" s="1"/>
  <c r="V27" i="12"/>
  <c r="G29" i="12"/>
  <c r="Q29" i="12"/>
  <c r="G30" i="12"/>
  <c r="I30" i="12"/>
  <c r="I29" i="12" s="1"/>
  <c r="K30" i="12"/>
  <c r="M30" i="12"/>
  <c r="M29" i="12" s="1"/>
  <c r="O30" i="12"/>
  <c r="O29" i="12" s="1"/>
  <c r="Q30" i="12"/>
  <c r="V30" i="12"/>
  <c r="V29" i="12" s="1"/>
  <c r="G32" i="12"/>
  <c r="M32" i="12" s="1"/>
  <c r="I32" i="12"/>
  <c r="K32" i="12"/>
  <c r="K29" i="12" s="1"/>
  <c r="O32" i="12"/>
  <c r="Q32" i="12"/>
  <c r="V32" i="12"/>
  <c r="G34" i="12"/>
  <c r="M34" i="12"/>
  <c r="Q34" i="12"/>
  <c r="G35" i="12"/>
  <c r="I35" i="12"/>
  <c r="I34" i="12" s="1"/>
  <c r="K35" i="12"/>
  <c r="K34" i="12" s="1"/>
  <c r="M35" i="12"/>
  <c r="O35" i="12"/>
  <c r="O34" i="12" s="1"/>
  <c r="Q35" i="12"/>
  <c r="V35" i="12"/>
  <c r="V34" i="12" s="1"/>
  <c r="K36" i="12"/>
  <c r="Q36" i="12"/>
  <c r="G37" i="12"/>
  <c r="G36" i="12" s="1"/>
  <c r="I37" i="12"/>
  <c r="I36" i="12" s="1"/>
  <c r="K37" i="12"/>
  <c r="M37" i="12"/>
  <c r="O37" i="12"/>
  <c r="O36" i="12" s="1"/>
  <c r="Q37" i="12"/>
  <c r="V37" i="12"/>
  <c r="V36" i="12" s="1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G43" i="12"/>
  <c r="I43" i="12"/>
  <c r="K43" i="12"/>
  <c r="M43" i="12"/>
  <c r="O43" i="12"/>
  <c r="Q43" i="12"/>
  <c r="V43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V40" i="12" s="1"/>
  <c r="O54" i="12"/>
  <c r="V54" i="12"/>
  <c r="G55" i="12"/>
  <c r="G54" i="12" s="1"/>
  <c r="I55" i="12"/>
  <c r="K55" i="12"/>
  <c r="K54" i="12" s="1"/>
  <c r="O55" i="12"/>
  <c r="Q55" i="12"/>
  <c r="Q54" i="12" s="1"/>
  <c r="V55" i="12"/>
  <c r="G57" i="12"/>
  <c r="M57" i="12" s="1"/>
  <c r="I57" i="12"/>
  <c r="I54" i="12" s="1"/>
  <c r="K57" i="12"/>
  <c r="O57" i="12"/>
  <c r="Q57" i="12"/>
  <c r="V57" i="12"/>
  <c r="G59" i="12"/>
  <c r="I59" i="12"/>
  <c r="K59" i="12"/>
  <c r="M59" i="12"/>
  <c r="O59" i="12"/>
  <c r="Q59" i="12"/>
  <c r="V59" i="12"/>
  <c r="G66" i="12"/>
  <c r="I66" i="12"/>
  <c r="K66" i="12"/>
  <c r="M66" i="12"/>
  <c r="O66" i="12"/>
  <c r="Q66" i="12"/>
  <c r="V66" i="12"/>
  <c r="I68" i="12"/>
  <c r="O68" i="12"/>
  <c r="G69" i="12"/>
  <c r="G68" i="12" s="1"/>
  <c r="I69" i="12"/>
  <c r="K69" i="12"/>
  <c r="K68" i="12" s="1"/>
  <c r="O69" i="12"/>
  <c r="Q69" i="12"/>
  <c r="Q68" i="12" s="1"/>
  <c r="V69" i="12"/>
  <c r="G70" i="12"/>
  <c r="I70" i="12"/>
  <c r="K70" i="12"/>
  <c r="M70" i="12"/>
  <c r="O70" i="12"/>
  <c r="Q70" i="12"/>
  <c r="V70" i="12"/>
  <c r="V68" i="12" s="1"/>
  <c r="V71" i="12"/>
  <c r="G72" i="12"/>
  <c r="G71" i="12" s="1"/>
  <c r="I72" i="12"/>
  <c r="I71" i="12" s="1"/>
  <c r="K72" i="12"/>
  <c r="O72" i="12"/>
  <c r="Q72" i="12"/>
  <c r="Q71" i="12" s="1"/>
  <c r="V72" i="12"/>
  <c r="G73" i="12"/>
  <c r="M73" i="12" s="1"/>
  <c r="I73" i="12"/>
  <c r="K73" i="12"/>
  <c r="K71" i="12" s="1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O71" i="12" s="1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AE79" i="12"/>
  <c r="AF79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39" i="1"/>
  <c r="H42" i="1" s="1"/>
  <c r="I58" i="1" l="1"/>
  <c r="J57" i="1" s="1"/>
  <c r="G26" i="1"/>
  <c r="A26" i="1"/>
  <c r="A23" i="1"/>
  <c r="G28" i="1"/>
  <c r="M36" i="12"/>
  <c r="M69" i="12"/>
  <c r="M68" i="12" s="1"/>
  <c r="M72" i="12"/>
  <c r="M71" i="12" s="1"/>
  <c r="M55" i="12"/>
  <c r="M54" i="12" s="1"/>
  <c r="J50" i="1"/>
  <c r="J54" i="1"/>
  <c r="J51" i="1"/>
  <c r="J55" i="1"/>
  <c r="J52" i="1"/>
  <c r="J56" i="1"/>
  <c r="J49" i="1"/>
  <c r="J53" i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J58" i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znojmoinvesta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<sst xmlns="http://schemas.openxmlformats.org/spreadsheetml/2006/main" count="452" uniqueCount="205">
  <si>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</si>
  <si>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</si>
  <si>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</si>
  <si>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</si>
  <si>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</si>
  <si>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</si>
  <si>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</si>
  <si>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</si>
  <si>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</si>
  <si>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</si>
  <si>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</si>
  <si>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</si>
  <si>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</si>
  <si>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</si>
  <si>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</si>
  <si>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</si>
  <si>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</si>
  <si>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</si>
  <si>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</si>
  <si>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</si>
  <si>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</si>
  <si>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</si>
  <si>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</si>
  <si>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</si>
  <si>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</si>
  <si>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</si>
  <si>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</si>
  <si>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</si>
  <si>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</si>
  <si>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</si>
  <si>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</si>
  <si>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</si>
  <si>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</si>
  <si>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</si>
  <si>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</si>
  <si>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</si>
  <si>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</si>
  <si>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</si>
  <si>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</si>
  <si>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</si>
  <si>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</si>
  <si>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</si>
  <si>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</si>
  <si>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</si>
  <si>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omítek a podlahové krytiny v Domově mládeže, Znojmo, B. Kličky</t>
  </si>
  <si>
    <t>Domov mládeže</t>
  </si>
  <si>
    <t>Objekt:</t>
  </si>
  <si>
    <t>Rozpočet:</t>
  </si>
  <si>
    <t>Oprava omítek a podlahové krytiny v Domově mládeže, Znojmo, B. Kličky 1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</si>
  <si>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</si>
  <si>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</si>
  <si>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</si>
  <si>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</si>
  <si>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</si>
  <si>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</si>
  <si>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</si>
  <si>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</si>
  <si>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</si>
  <si>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</si>
  <si>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</si>
  <si>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</si>
  <si>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</si>
  <si>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735</t>
  </si>
  <si>
    <t>Otopná tělesa</t>
  </si>
  <si>
    <t>776</t>
  </si>
  <si>
    <t>Podlahy povlakové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</si>
  <si>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</si>
  <si>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</si>
  <si>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</si>
  <si>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</si>
  <si>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</si>
  <si>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</si>
  <si>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</si>
  <si>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</si>
  <si>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</si>
  <si>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</si>
  <si>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</si>
  <si>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</si>
  <si>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</si>
  <si>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</si>
  <si>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</si>
  <si>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</si>
  <si>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</si>
  <si>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</si>
  <si>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</si>
  <si>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</si>
  <si>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</si>
  <si>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</si>
  <si>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</si>
  <si>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</si>
  <si>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</si>
  <si>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</si>
  <si>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</si>
  <si>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</si>
  <si>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</si>
  <si>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</si>
  <si>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</si>
  <si>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</si>
  <si>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</si>
  <si>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</si>
  <si>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</si>
  <si>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</si>
  <si>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602016103RT1</t>
  </si>
  <si>
    <t>Postřik stěn sanační PROFI WTA Vorspritzer, ručně 50 % pokrytí plochy</t>
  </si>
  <si>
    <t>m2</t>
  </si>
  <si>
    <t>RTS 20/ I</t>
  </si>
  <si>
    <t>Práce</t>
  </si>
  <si>
    <t>POL1_</t>
  </si>
  <si>
    <t>Pokoj 1 : (0,47+1,31+0,46+0,132+0,46+1,31+0,18+0,1*6)*0,9</t>
  </si>
  <si>
    <t>VV</t>
  </si>
  <si>
    <t>Pokoj 1 : (3,49+0,8)*1,5</t>
  </si>
  <si>
    <t>Pokoj 1 : (2,4+1,04)*1,0</t>
  </si>
  <si>
    <t>Pokoj 2 : (4,95*2+0,8)*1,5</t>
  </si>
  <si>
    <t>Pokoj 2 : (6+0,1*6)*0,9</t>
  </si>
  <si>
    <t>Chodba : (1,8*2+1,57*2-0,8*3)*1,5</t>
  </si>
  <si>
    <t>Společenská místnost : (4,79-0,8+0,35*2+1,36)*1,5</t>
  </si>
  <si>
    <t>Společenská místnost : (1,1+0,32+0,1*2)*0,9</t>
  </si>
  <si>
    <t>Izolační místnost : (5,78+0,1*4)*0,9</t>
  </si>
  <si>
    <t>602016121RT3</t>
  </si>
  <si>
    <t>Omítka stěn PROFI WTA Ausgleichsputz, ručně tloušťka vrstvy 15 mm hrubá</t>
  </si>
  <si>
    <t>Odkaz na mn. položky pořadí 1 : 58,89980</t>
  </si>
  <si>
    <t>602016122RT4</t>
  </si>
  <si>
    <t>Omítka stěn PROFI Plus, ručně tloušťky vrstvy 20 mm</t>
  </si>
  <si>
    <t>602016152RT1</t>
  </si>
  <si>
    <t>Štuk vnitřní PROFI Poretec NHL Kalkfeinputz, ručně tloušťka vrstvy 3 mm</t>
  </si>
  <si>
    <t>kpl</t>
  </si>
  <si>
    <t>Vlastní</t>
  </si>
  <si>
    <t>Indiv</t>
  </si>
  <si>
    <t>952901111R00</t>
  </si>
  <si>
    <t>Vyčištění budov o výšce podlaží do 4 m</t>
  </si>
  <si>
    <t>19,87+29,56+2,84+28,64+25,58</t>
  </si>
  <si>
    <t>978013191R00</t>
  </si>
  <si>
    <t>Otlučení omítek vnitřních stěn v rozsahu do 100 %</t>
  </si>
  <si>
    <t>978023411R00</t>
  </si>
  <si>
    <t>Vysekání a úprava spár zdiva cihelného mimo komín.</t>
  </si>
  <si>
    <t>999281105R00</t>
  </si>
  <si>
    <t>Přesun hmot pro opravy a údržbu do výšky 6 m</t>
  </si>
  <si>
    <t>t</t>
  </si>
  <si>
    <t>Přesun hmot</t>
  </si>
  <si>
    <t>POL7_</t>
  </si>
  <si>
    <t>735159523R00</t>
  </si>
  <si>
    <t>Montáž panel.těles 2řadých, s odvzduš.,1200 mm</t>
  </si>
  <si>
    <t>soubor</t>
  </si>
  <si>
    <t>735151821R00</t>
  </si>
  <si>
    <t>Demontáž otopných těles panelových 2řadých,1500 mm</t>
  </si>
  <si>
    <t>kus</t>
  </si>
  <si>
    <t>998735101R00</t>
  </si>
  <si>
    <t>Přesun hmot pro otopná tělesa, výšky do 6 m</t>
  </si>
  <si>
    <t>776101101R00</t>
  </si>
  <si>
    <t>Vysávání podlah prům.vysavačem pod povlak.podlahy</t>
  </si>
  <si>
    <t>19,87+29,56</t>
  </si>
  <si>
    <t>776401800R00</t>
  </si>
  <si>
    <t>Demontáž soklíků nebo lišt, pryžových nebo z PVC</t>
  </si>
  <si>
    <t>m</t>
  </si>
  <si>
    <t>pokoj 1 : (5,65*2+3,5*2+0,1*6)</t>
  </si>
  <si>
    <t>pokoj 2 : (4,95*2+6*2+0,1*6)</t>
  </si>
  <si>
    <t>chodba : (1,8*2+1,57*2-0,8*3)</t>
  </si>
  <si>
    <t>společenská místnost : (3,59+0,35*2+0,3+1,36+0,1*3+1,1)</t>
  </si>
  <si>
    <t>izolační místnost : (5,78+0,1*4)</t>
  </si>
  <si>
    <t>776421100RU1</t>
  </si>
  <si>
    <t>Lepení podlahových soklíků z PVC a vinylu včetně dodávky soklíku PVC</t>
  </si>
  <si>
    <t>Odkaz na mn. položky pořadí 14 : 59,27000</t>
  </si>
  <si>
    <t>776521100RU2</t>
  </si>
  <si>
    <t>Lepení povlak.podlah z pásů PVC na Chemopren včetně podlahoviny Novoflor extra, tl. 2,0 mm</t>
  </si>
  <si>
    <t>19,87+29,56+0,5*0,5</t>
  </si>
  <si>
    <t>998776101R00</t>
  </si>
  <si>
    <t>Přesun hmot pro podlahy povlakové, výšky do 6 m</t>
  </si>
  <si>
    <t>784161601R00</t>
  </si>
  <si>
    <t>Penetrace podkladu nátěrem HET, Hetline, 1 x</t>
  </si>
  <si>
    <t>784165712R00</t>
  </si>
  <si>
    <t>Malba Hetline SAN ACTIV, bílá, bez pen.,1x</t>
  </si>
  <si>
    <t>784452911R00</t>
  </si>
  <si>
    <t>Oprava,malba směsí tekut.2x,1bar+obrus míst. 3,8 m</t>
  </si>
  <si>
    <t>pokoj 1 : (3,59*2+5,65*2)*3,35+19,87-(0,8+0,6)*2</t>
  </si>
  <si>
    <t>pokoj 2 : (5,05*2+6*2)*3,35+29,56-(0,8+0,6)*2</t>
  </si>
  <si>
    <t>chodba : (1,57*2+1,8*2)*3,35+2,84-0,8*3*2</t>
  </si>
  <si>
    <t>společenská místnost : (4,89*2+5,78*2)*3,45+28,64</t>
  </si>
  <si>
    <t>izolační místnost : (5,78*2+4,51*2)*3,45+25,58-0,8*2</t>
  </si>
  <si>
    <t>odpočet plochy sanačních omítek : -58,8998</t>
  </si>
  <si>
    <t>784011222RT2</t>
  </si>
  <si>
    <t>Zakrytí podlah včetně papírové lepenky</t>
  </si>
  <si>
    <t>Odkaz na mn. položky pořadí 6 : 106,49000</t>
  </si>
  <si>
    <t xml:space="preserve">21011101 </t>
  </si>
  <si>
    <t>Zásuvka domovní zapuštěná - 2P+PE, průběž.zapojení - DEMONTÁŽ + OPĚTOVNÁ MONTÁŽ</t>
  </si>
  <si>
    <t>3</t>
  </si>
  <si>
    <t>Spínač zapuštěný jednopólový, řazení 1 - DEMONTÁŽ + OPĚTOVNÁ MONTÁŽ</t>
  </si>
  <si>
    <t>979082111R00</t>
  </si>
  <si>
    <t>Vnitrostaveništní doprava suti do 10 m</t>
  </si>
  <si>
    <t>Přesun suti</t>
  </si>
  <si>
    <t>POL8_</t>
  </si>
  <si>
    <t>979082121R00</t>
  </si>
  <si>
    <t>Příplatek k vnitrost. dopravě suti za dalších 5 m</t>
  </si>
  <si>
    <t>979083513R00</t>
  </si>
  <si>
    <t>Vodorovné přemístění suti do 1 km</t>
  </si>
  <si>
    <t>979083519R00</t>
  </si>
  <si>
    <t>Příplatek za dalších 1000 m</t>
  </si>
  <si>
    <t>979990001R00</t>
  </si>
  <si>
    <t>Poplatek za skládku stavební suti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</si>
  <si>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</si>
  <si>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</si>
  <si>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</si>
  <si>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</si>
  <si>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</si>
  <si>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</si>
  <si>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Doplnění podlahových vrstev v sondách cca 0,5x0,5m (podkladní beton, bitumenová stěrka  podkladní beton, bitumenová stěrka, betonová mazanina, uzavírací a vyhlazovací stěrka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</si>
</sst>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61"/>
  <sheetViews>
    <sheetView showGridLines="0" topLeftCell="B26" zoomScaleNormal="100" zoomScaleSheetLayoutView="75" workbookViewId="0">
      <selection activeCell="G31" sqref="G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7" t="s">
        <v>24</v>
      </c>
      <c r="C2" s="78"/>
      <c r="D2" s="79" t="s">
        <v>43</v>
      </c>
      <c r="E2" s="199" t="s">
        <v>48</v>
      </c>
      <c r="F2" s="200"/>
      <c r="G2" s="200"/>
      <c r="H2" s="200"/>
      <c r="I2" s="200"/>
      <c r="J2" s="201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02" t="s">
        <v>45</v>
      </c>
      <c r="F3" s="203"/>
      <c r="G3" s="203"/>
      <c r="H3" s="203"/>
      <c r="I3" s="203"/>
      <c r="J3" s="204"/>
    </row>
    <row r="4" spans="1:15" ht="23.25" customHeight="1" x14ac:dyDescent="0.2">
      <c r="A4" s="76">
        <v>242</v>
      </c>
      <c r="B4" s="82" t="s">
        <v>47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6"/>
      <c r="E11" s="206"/>
      <c r="F11" s="206"/>
      <c r="G11" s="206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5"/>
      <c r="F15" s="205"/>
      <c r="G15" s="207"/>
      <c r="H15" s="207"/>
      <c r="I15" s="207" t="s">
        <v>31</v>
      </c>
      <c r="J15" s="208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SUMIF(F49:F57,A16,I49:I57)+SUMIF(F49:F57,"PSU",I49:I57)</f>
        <v>0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SUMIF(F49:F57,A17,I49:I57)</f>
        <v>0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SUMIF(F49:F57,A18,I49:I57)</f>
        <v>0</v>
      </c>
      <c r="J18" s="198"/>
    </row>
    <row r="19" spans="1:10" ht="23.25" customHeight="1" x14ac:dyDescent="0.2">
      <c r="A19" s="139" t="s">
        <v>73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SUMIF(F49:F57,A19,I49:I57)</f>
        <v>0</v>
      </c>
      <c r="J19" s="198"/>
    </row>
    <row r="20" spans="1:10" ht="23.25" customHeight="1" x14ac:dyDescent="0.2">
      <c r="A20" s="139" t="s">
        <v>74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SUMIF(F49:F57,A20,I49:I57)</f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3">
        <f>A25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0">
        <f>ZakladDPHSniVypocet+ZakladDPHZaklVypocet</f>
        <v>0</v>
      </c>
      <c r="H28" s="230"/>
      <c r="I28" s="23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29">
        <f>A27</f>
        <v>0</v>
      </c>
      <c r="H29" s="229"/>
      <c r="I29" s="229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235"/>
      <c r="D39" s="235"/>
      <c r="E39" s="235"/>
      <c r="F39" s="100">
        <f>'1 1 Pol'!AE79</f>
        <v>0</v>
      </c>
      <c r="G39" s="101">
        <f>'1 1 Pol'!AF79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236" t="s">
        <v>45</v>
      </c>
      <c r="D40" s="236"/>
      <c r="E40" s="236"/>
      <c r="F40" s="105">
        <f>'1 1 Pol'!AE79</f>
        <v>0</v>
      </c>
      <c r="G40" s="106">
        <f>'1 1 Pol'!AF79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35" t="s">
        <v>44</v>
      </c>
      <c r="D41" s="235"/>
      <c r="E41" s="235"/>
      <c r="F41" s="109">
        <f>'1 1 Pol'!AE79</f>
        <v>0</v>
      </c>
      <c r="G41" s="102">
        <f>'1 1 Pol'!AF79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7" t="s">
        <v>50</v>
      </c>
      <c r="C42" s="238"/>
      <c r="D42" s="238"/>
      <c r="E42" s="239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54</v>
      </c>
      <c r="C49" s="240" t="s">
        <v>55</v>
      </c>
      <c r="D49" s="241"/>
      <c r="E49" s="241"/>
      <c r="F49" s="135" t="s">
        <v>26</v>
      </c>
      <c r="G49" s="136"/>
      <c r="H49" s="136"/>
      <c r="I49" s="136">
        <f>'1 1 Pol'!G8</f>
        <v>0</v>
      </c>
      <c r="J49" s="133" t="str">
        <f>IF(I58=0,"",I49/I58*100)</f>
        <v/>
      </c>
    </row>
    <row r="50" spans="1:10" ht="36.75" customHeight="1" x14ac:dyDescent="0.2">
      <c r="A50" s="124"/>
      <c r="B50" s="129" t="s">
        <v>56</v>
      </c>
      <c r="C50" s="240" t="s">
        <v>57</v>
      </c>
      <c r="D50" s="241"/>
      <c r="E50" s="241"/>
      <c r="F50" s="135" t="s">
        <v>26</v>
      </c>
      <c r="G50" s="136"/>
      <c r="H50" s="136"/>
      <c r="I50" s="136">
        <f>'1 1 Pol'!G26</f>
        <v>0</v>
      </c>
      <c r="J50" s="133" t="str">
        <f>IF(I58=0,"",I50/I58*100)</f>
        <v/>
      </c>
    </row>
    <row r="51" spans="1:10" ht="36.75" customHeight="1" x14ac:dyDescent="0.2">
      <c r="A51" s="124"/>
      <c r="B51" s="129" t="s">
        <v>58</v>
      </c>
      <c r="C51" s="240" t="s">
        <v>59</v>
      </c>
      <c r="D51" s="241"/>
      <c r="E51" s="241"/>
      <c r="F51" s="135" t="s">
        <v>26</v>
      </c>
      <c r="G51" s="136"/>
      <c r="H51" s="136"/>
      <c r="I51" s="136">
        <f>'1 1 Pol'!G29</f>
        <v>0</v>
      </c>
      <c r="J51" s="133" t="str">
        <f>IF(I58=0,"",I51/I58*100)</f>
        <v/>
      </c>
    </row>
    <row r="52" spans="1:10" ht="36.75" customHeight="1" x14ac:dyDescent="0.2">
      <c r="A52" s="124"/>
      <c r="B52" s="129" t="s">
        <v>60</v>
      </c>
      <c r="C52" s="240" t="s">
        <v>61</v>
      </c>
      <c r="D52" s="241"/>
      <c r="E52" s="241"/>
      <c r="F52" s="135" t="s">
        <v>26</v>
      </c>
      <c r="G52" s="136"/>
      <c r="H52" s="136"/>
      <c r="I52" s="136">
        <f>'1 1 Pol'!G34</f>
        <v>0</v>
      </c>
      <c r="J52" s="133" t="str">
        <f>IF(I58=0,"",I52/I58*100)</f>
        <v/>
      </c>
    </row>
    <row r="53" spans="1:10" ht="36.75" customHeight="1" x14ac:dyDescent="0.2">
      <c r="A53" s="124"/>
      <c r="B53" s="129" t="s">
        <v>62</v>
      </c>
      <c r="C53" s="240" t="s">
        <v>63</v>
      </c>
      <c r="D53" s="241"/>
      <c r="E53" s="241"/>
      <c r="F53" s="135" t="s">
        <v>27</v>
      </c>
      <c r="G53" s="136"/>
      <c r="H53" s="136"/>
      <c r="I53" s="136">
        <f>'1 1 Pol'!G36</f>
        <v>0</v>
      </c>
      <c r="J53" s="133" t="str">
        <f>IF(I58=0,"",I53/I58*100)</f>
        <v/>
      </c>
    </row>
    <row r="54" spans="1:10" ht="36.75" customHeight="1" x14ac:dyDescent="0.2">
      <c r="A54" s="124"/>
      <c r="B54" s="129" t="s">
        <v>64</v>
      </c>
      <c r="C54" s="240" t="s">
        <v>65</v>
      </c>
      <c r="D54" s="241"/>
      <c r="E54" s="241"/>
      <c r="F54" s="135" t="s">
        <v>27</v>
      </c>
      <c r="G54" s="136"/>
      <c r="H54" s="136"/>
      <c r="I54" s="136">
        <f>'1 1 Pol'!G40</f>
        <v>0</v>
      </c>
      <c r="J54" s="133" t="str">
        <f>IF(I58=0,"",I54/I58*100)</f>
        <v/>
      </c>
    </row>
    <row r="55" spans="1:10" ht="36.75" customHeight="1" x14ac:dyDescent="0.2">
      <c r="A55" s="124"/>
      <c r="B55" s="129" t="s">
        <v>66</v>
      </c>
      <c r="C55" s="240" t="s">
        <v>67</v>
      </c>
      <c r="D55" s="241"/>
      <c r="E55" s="241"/>
      <c r="F55" s="135" t="s">
        <v>27</v>
      </c>
      <c r="G55" s="136"/>
      <c r="H55" s="136"/>
      <c r="I55" s="136">
        <f>'1 1 Pol'!G54</f>
        <v>0</v>
      </c>
      <c r="J55" s="133" t="str">
        <f>IF(I58=0,"",I55/I58*100)</f>
        <v/>
      </c>
    </row>
    <row r="56" spans="1:10" ht="36.75" customHeight="1" x14ac:dyDescent="0.2">
      <c r="A56" s="124"/>
      <c r="B56" s="129" t="s">
        <v>68</v>
      </c>
      <c r="C56" s="240" t="s">
        <v>69</v>
      </c>
      <c r="D56" s="241"/>
      <c r="E56" s="241"/>
      <c r="F56" s="135" t="s">
        <v>28</v>
      </c>
      <c r="G56" s="136"/>
      <c r="H56" s="136"/>
      <c r="I56" s="136">
        <f>'1 1 Pol'!G68</f>
        <v>0</v>
      </c>
      <c r="J56" s="133" t="str">
        <f>IF(I58=0,"",I56/I58*100)</f>
        <v/>
      </c>
    </row>
    <row r="57" spans="1:10" ht="36.75" customHeight="1" x14ac:dyDescent="0.2">
      <c r="A57" s="124"/>
      <c r="B57" s="129" t="s">
        <v>70</v>
      </c>
      <c r="C57" s="240" t="s">
        <v>71</v>
      </c>
      <c r="D57" s="241"/>
      <c r="E57" s="241"/>
      <c r="F57" s="135" t="s">
        <v>72</v>
      </c>
      <c r="G57" s="136"/>
      <c r="H57" s="136"/>
      <c r="I57" s="136">
        <f>'1 1 Pol'!G71</f>
        <v>0</v>
      </c>
      <c r="J57" s="133" t="str">
        <f>IF(I58=0,"",I57/I58*100)</f>
        <v/>
      </c>
    </row>
    <row r="58" spans="1:10" ht="25.5" customHeight="1" x14ac:dyDescent="0.2">
      <c r="A58" s="125"/>
      <c r="B58" s="130" t="s">
        <v>1</v>
      </c>
      <c r="C58" s="131"/>
      <c r="D58" s="132"/>
      <c r="E58" s="132"/>
      <c r="F58" s="137"/>
      <c r="G58" s="138"/>
      <c r="H58" s="138"/>
      <c r="I58" s="138">
        <f>SUM(I49:I57)</f>
        <v>0</v>
      </c>
      <c r="J58" s="134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pane ySplit="7" topLeftCell="A20" activePane="bottomLeft" state="frozen"/>
      <selection pane="bottomLeft" activeCell="C25" sqref="C2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75</v>
      </c>
    </row>
    <row r="2" spans="1:60" ht="24.95" customHeight="1" x14ac:dyDescent="0.2">
      <c r="A2" s="140" t="s">
        <v>8</v>
      </c>
      <c r="B2" s="49" t="s">
        <v>43</v>
      </c>
      <c r="C2" s="259" t="s">
        <v>48</v>
      </c>
      <c r="D2" s="260"/>
      <c r="E2" s="260"/>
      <c r="F2" s="260"/>
      <c r="G2" s="261"/>
      <c r="AG2" t="s">
        <v>76</v>
      </c>
    </row>
    <row r="3" spans="1:60" ht="24.95" customHeight="1" x14ac:dyDescent="0.2">
      <c r="A3" s="140" t="s">
        <v>9</v>
      </c>
      <c r="B3" s="49" t="s">
        <v>43</v>
      </c>
      <c r="C3" s="259" t="s">
        <v>45</v>
      </c>
      <c r="D3" s="260"/>
      <c r="E3" s="260"/>
      <c r="F3" s="260"/>
      <c r="G3" s="261"/>
      <c r="AC3" s="122" t="s">
        <v>76</v>
      </c>
      <c r="AG3" t="s">
        <v>77</v>
      </c>
    </row>
    <row r="4" spans="1:60" ht="24.95" customHeight="1" x14ac:dyDescent="0.2">
      <c r="A4" s="141" t="s">
        <v>10</v>
      </c>
      <c r="B4" s="142" t="s">
        <v>43</v>
      </c>
      <c r="C4" s="262" t="s">
        <v>44</v>
      </c>
      <c r="D4" s="263"/>
      <c r="E4" s="263"/>
      <c r="F4" s="263"/>
      <c r="G4" s="264"/>
      <c r="AG4" t="s">
        <v>78</v>
      </c>
    </row>
    <row r="5" spans="1:60" x14ac:dyDescent="0.2">
      <c r="D5" s="10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100</v>
      </c>
      <c r="B8" s="162" t="s">
        <v>54</v>
      </c>
      <c r="C8" s="182" t="s">
        <v>55</v>
      </c>
      <c r="D8" s="163"/>
      <c r="E8" s="164"/>
      <c r="F8" s="165"/>
      <c r="G8" s="165">
        <f>SUMIF(AG9:AG25,"&lt;&gt;NOR",G9:G25)</f>
        <v>0</v>
      </c>
      <c r="H8" s="165"/>
      <c r="I8" s="165">
        <f>SUM(I9:I25)</f>
        <v>0</v>
      </c>
      <c r="J8" s="165"/>
      <c r="K8" s="165">
        <f>SUM(K9:K25)</f>
        <v>0</v>
      </c>
      <c r="L8" s="165"/>
      <c r="M8" s="165">
        <f>SUM(M9:M25)</f>
        <v>0</v>
      </c>
      <c r="N8" s="165"/>
      <c r="O8" s="166">
        <f>SUM(O9:O25)</f>
        <v>3.2399999999999998</v>
      </c>
      <c r="P8" s="160"/>
      <c r="Q8" s="160">
        <f>SUM(Q9:Q25)</f>
        <v>0</v>
      </c>
      <c r="R8" s="160"/>
      <c r="S8" s="160"/>
      <c r="T8" s="160"/>
      <c r="U8" s="160"/>
      <c r="V8" s="160">
        <f>SUM(V9:V25)</f>
        <v>65.960000000000008</v>
      </c>
      <c r="W8" s="160"/>
      <c r="X8" s="160"/>
      <c r="AG8" t="s">
        <v>101</v>
      </c>
    </row>
    <row r="9" spans="1:60" ht="22.5" outlineLevel="1" x14ac:dyDescent="0.2">
      <c r="A9" s="167">
        <v>1</v>
      </c>
      <c r="B9" s="168" t="s">
        <v>102</v>
      </c>
      <c r="C9" s="183" t="s">
        <v>103</v>
      </c>
      <c r="D9" s="169" t="s">
        <v>104</v>
      </c>
      <c r="E9" s="170">
        <v>58.899799999999999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4.1999999999999997E-3</v>
      </c>
      <c r="O9" s="173">
        <f>ROUND(E9*N9,2)</f>
        <v>0.25</v>
      </c>
      <c r="P9" s="157">
        <v>0</v>
      </c>
      <c r="Q9" s="157">
        <f>ROUND(E9*P9,2)</f>
        <v>0</v>
      </c>
      <c r="R9" s="157"/>
      <c r="S9" s="157" t="s">
        <v>105</v>
      </c>
      <c r="T9" s="157" t="s">
        <v>105</v>
      </c>
      <c r="U9" s="157">
        <v>0.08</v>
      </c>
      <c r="V9" s="157">
        <f>ROUND(E9*U9,2)</f>
        <v>4.71</v>
      </c>
      <c r="W9" s="157"/>
      <c r="X9" s="157" t="s">
        <v>106</v>
      </c>
      <c r="Y9" s="148"/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4" t="s">
        <v>108</v>
      </c>
      <c r="D10" s="158"/>
      <c r="E10" s="159">
        <v>4.4298000000000002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110</v>
      </c>
      <c r="D11" s="158"/>
      <c r="E11" s="159">
        <v>6.4349999999999996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109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4" t="s">
        <v>111</v>
      </c>
      <c r="D12" s="158"/>
      <c r="E12" s="159">
        <v>3.44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112</v>
      </c>
      <c r="D13" s="158"/>
      <c r="E13" s="159">
        <v>16.05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4" t="s">
        <v>113</v>
      </c>
      <c r="D14" s="158"/>
      <c r="E14" s="159">
        <v>5.94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109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114</v>
      </c>
      <c r="D15" s="158"/>
      <c r="E15" s="159">
        <v>6.51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115</v>
      </c>
      <c r="D16" s="158"/>
      <c r="E16" s="159">
        <v>9.0749999999999993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116</v>
      </c>
      <c r="D17" s="158"/>
      <c r="E17" s="159">
        <v>1.458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117</v>
      </c>
      <c r="D18" s="158"/>
      <c r="E18" s="159">
        <v>5.5620000000000003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109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7">
        <v>2</v>
      </c>
      <c r="B19" s="168" t="s">
        <v>118</v>
      </c>
      <c r="C19" s="183" t="s">
        <v>119</v>
      </c>
      <c r="D19" s="169" t="s">
        <v>104</v>
      </c>
      <c r="E19" s="170">
        <v>58.899799999999999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2.0500000000000001E-2</v>
      </c>
      <c r="O19" s="173">
        <f>ROUND(E19*N19,2)</f>
        <v>1.21</v>
      </c>
      <c r="P19" s="157">
        <v>0</v>
      </c>
      <c r="Q19" s="157">
        <f>ROUND(E19*P19,2)</f>
        <v>0</v>
      </c>
      <c r="R19" s="157"/>
      <c r="S19" s="157" t="s">
        <v>105</v>
      </c>
      <c r="T19" s="157" t="s">
        <v>105</v>
      </c>
      <c r="U19" s="157">
        <v>0.31</v>
      </c>
      <c r="V19" s="157">
        <f>ROUND(E19*U19,2)</f>
        <v>18.260000000000002</v>
      </c>
      <c r="W19" s="157"/>
      <c r="X19" s="157" t="s">
        <v>106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120</v>
      </c>
      <c r="D20" s="158"/>
      <c r="E20" s="159">
        <v>58.899799999999999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109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3</v>
      </c>
      <c r="B21" s="168" t="s">
        <v>121</v>
      </c>
      <c r="C21" s="183" t="s">
        <v>122</v>
      </c>
      <c r="D21" s="169" t="s">
        <v>104</v>
      </c>
      <c r="E21" s="170">
        <v>58.899799999999999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2">
        <v>2.6249999999999999E-2</v>
      </c>
      <c r="O21" s="173">
        <f>ROUND(E21*N21,2)</f>
        <v>1.55</v>
      </c>
      <c r="P21" s="157">
        <v>0</v>
      </c>
      <c r="Q21" s="157">
        <f>ROUND(E21*P21,2)</f>
        <v>0</v>
      </c>
      <c r="R21" s="157"/>
      <c r="S21" s="157" t="s">
        <v>105</v>
      </c>
      <c r="T21" s="157" t="s">
        <v>105</v>
      </c>
      <c r="U21" s="157">
        <v>0.48</v>
      </c>
      <c r="V21" s="157">
        <f>ROUND(E21*U21,2)</f>
        <v>28.27</v>
      </c>
      <c r="W21" s="157"/>
      <c r="X21" s="157" t="s">
        <v>106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120</v>
      </c>
      <c r="D22" s="158"/>
      <c r="E22" s="159">
        <v>58.899799999999999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109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7">
        <v>4</v>
      </c>
      <c r="B23" s="168" t="s">
        <v>123</v>
      </c>
      <c r="C23" s="183" t="s">
        <v>124</v>
      </c>
      <c r="D23" s="169" t="s">
        <v>104</v>
      </c>
      <c r="E23" s="170">
        <v>58.899799999999999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2">
        <v>3.9399999999999999E-3</v>
      </c>
      <c r="O23" s="173">
        <f>ROUND(E23*N23,2)</f>
        <v>0.23</v>
      </c>
      <c r="P23" s="157">
        <v>0</v>
      </c>
      <c r="Q23" s="157">
        <f>ROUND(E23*P23,2)</f>
        <v>0</v>
      </c>
      <c r="R23" s="157"/>
      <c r="S23" s="157" t="s">
        <v>105</v>
      </c>
      <c r="T23" s="157" t="s">
        <v>105</v>
      </c>
      <c r="U23" s="157">
        <v>0.25</v>
      </c>
      <c r="V23" s="157">
        <f>ROUND(E23*U23,2)</f>
        <v>14.72</v>
      </c>
      <c r="W23" s="157"/>
      <c r="X23" s="157" t="s">
        <v>106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120</v>
      </c>
      <c r="D24" s="158"/>
      <c r="E24" s="159">
        <v>58.899799999999999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109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45" outlineLevel="1" x14ac:dyDescent="0.2">
      <c r="A25" s="174">
        <v>5</v>
      </c>
      <c r="B25" s="175" t="s">
        <v>43</v>
      </c>
      <c r="C25" s="185" t="s">
        <v>204</v>
      </c>
      <c r="D25" s="176" t="s">
        <v>125</v>
      </c>
      <c r="E25" s="177">
        <v>3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80">
        <f>ROUND(E25*N25,2)</f>
        <v>0</v>
      </c>
      <c r="P25" s="157">
        <v>0</v>
      </c>
      <c r="Q25" s="157">
        <f>ROUND(E25*P25,2)</f>
        <v>0</v>
      </c>
      <c r="R25" s="157"/>
      <c r="S25" s="157" t="s">
        <v>126</v>
      </c>
      <c r="T25" s="157" t="s">
        <v>127</v>
      </c>
      <c r="U25" s="157">
        <v>0</v>
      </c>
      <c r="V25" s="157">
        <f>ROUND(E25*U25,2)</f>
        <v>0</v>
      </c>
      <c r="W25" s="157"/>
      <c r="X25" s="157" t="s">
        <v>106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5.5" x14ac:dyDescent="0.2">
      <c r="A26" s="161" t="s">
        <v>100</v>
      </c>
      <c r="B26" s="162" t="s">
        <v>56</v>
      </c>
      <c r="C26" s="182" t="s">
        <v>57</v>
      </c>
      <c r="D26" s="163"/>
      <c r="E26" s="164"/>
      <c r="F26" s="165"/>
      <c r="G26" s="165">
        <f>SUMIF(AG27:AG28,"&lt;&gt;NOR",G27:G28)</f>
        <v>0</v>
      </c>
      <c r="H26" s="165"/>
      <c r="I26" s="165">
        <f>SUM(I27:I28)</f>
        <v>0</v>
      </c>
      <c r="J26" s="165"/>
      <c r="K26" s="165">
        <f>SUM(K27:K28)</f>
        <v>0</v>
      </c>
      <c r="L26" s="165"/>
      <c r="M26" s="165">
        <f>SUM(M27:M28)</f>
        <v>0</v>
      </c>
      <c r="N26" s="165"/>
      <c r="O26" s="166">
        <f>SUM(O27:O28)</f>
        <v>0</v>
      </c>
      <c r="P26" s="160"/>
      <c r="Q26" s="160">
        <f>SUM(Q27:Q28)</f>
        <v>0</v>
      </c>
      <c r="R26" s="160"/>
      <c r="S26" s="160"/>
      <c r="T26" s="160"/>
      <c r="U26" s="160"/>
      <c r="V26" s="160">
        <f>SUM(V27:V28)</f>
        <v>33.01</v>
      </c>
      <c r="W26" s="160"/>
      <c r="X26" s="160"/>
      <c r="AG26" t="s">
        <v>101</v>
      </c>
    </row>
    <row r="27" spans="1:60" outlineLevel="1" x14ac:dyDescent="0.2">
      <c r="A27" s="167">
        <v>6</v>
      </c>
      <c r="B27" s="168" t="s">
        <v>128</v>
      </c>
      <c r="C27" s="183" t="s">
        <v>129</v>
      </c>
      <c r="D27" s="169" t="s">
        <v>104</v>
      </c>
      <c r="E27" s="170">
        <v>106.49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4.0000000000000003E-5</v>
      </c>
      <c r="O27" s="173">
        <f>ROUND(E27*N27,2)</f>
        <v>0</v>
      </c>
      <c r="P27" s="157">
        <v>0</v>
      </c>
      <c r="Q27" s="157">
        <f>ROUND(E27*P27,2)</f>
        <v>0</v>
      </c>
      <c r="R27" s="157"/>
      <c r="S27" s="157" t="s">
        <v>105</v>
      </c>
      <c r="T27" s="157" t="s">
        <v>105</v>
      </c>
      <c r="U27" s="157">
        <v>0.31</v>
      </c>
      <c r="V27" s="157">
        <f>ROUND(E27*U27,2)</f>
        <v>33.01</v>
      </c>
      <c r="W27" s="157"/>
      <c r="X27" s="157" t="s">
        <v>106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4" t="s">
        <v>130</v>
      </c>
      <c r="D28" s="158"/>
      <c r="E28" s="159">
        <v>106.49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1" t="s">
        <v>100</v>
      </c>
      <c r="B29" s="162" t="s">
        <v>58</v>
      </c>
      <c r="C29" s="182" t="s">
        <v>59</v>
      </c>
      <c r="D29" s="163"/>
      <c r="E29" s="164"/>
      <c r="F29" s="165"/>
      <c r="G29" s="165">
        <f>SUMIF(AG30:AG33,"&lt;&gt;NOR",G30:G33)</f>
        <v>0</v>
      </c>
      <c r="H29" s="165"/>
      <c r="I29" s="165">
        <f>SUM(I30:I33)</f>
        <v>0</v>
      </c>
      <c r="J29" s="165"/>
      <c r="K29" s="165">
        <f>SUM(K30:K33)</f>
        <v>0</v>
      </c>
      <c r="L29" s="165"/>
      <c r="M29" s="165">
        <f>SUM(M30:M33)</f>
        <v>0</v>
      </c>
      <c r="N29" s="165"/>
      <c r="O29" s="166">
        <f>SUM(O30:O33)</f>
        <v>0</v>
      </c>
      <c r="P29" s="160"/>
      <c r="Q29" s="160">
        <f>SUM(Q30:Q33)</f>
        <v>3.53</v>
      </c>
      <c r="R29" s="160"/>
      <c r="S29" s="160"/>
      <c r="T29" s="160"/>
      <c r="U29" s="160"/>
      <c r="V29" s="160">
        <f>SUM(V30:V33)</f>
        <v>28.270000000000003</v>
      </c>
      <c r="W29" s="160"/>
      <c r="X29" s="160"/>
      <c r="AG29" t="s">
        <v>101</v>
      </c>
    </row>
    <row r="30" spans="1:60" outlineLevel="1" x14ac:dyDescent="0.2">
      <c r="A30" s="167">
        <v>7</v>
      </c>
      <c r="B30" s="168" t="s">
        <v>131</v>
      </c>
      <c r="C30" s="183" t="s">
        <v>132</v>
      </c>
      <c r="D30" s="169" t="s">
        <v>104</v>
      </c>
      <c r="E30" s="170">
        <v>58.899799999999999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3">
        <f>ROUND(E30*N30,2)</f>
        <v>0</v>
      </c>
      <c r="P30" s="157">
        <v>4.5999999999999999E-2</v>
      </c>
      <c r="Q30" s="157">
        <f>ROUND(E30*P30,2)</f>
        <v>2.71</v>
      </c>
      <c r="R30" s="157"/>
      <c r="S30" s="157" t="s">
        <v>105</v>
      </c>
      <c r="T30" s="157" t="s">
        <v>105</v>
      </c>
      <c r="U30" s="157">
        <v>0.26</v>
      </c>
      <c r="V30" s="157">
        <f>ROUND(E30*U30,2)</f>
        <v>15.31</v>
      </c>
      <c r="W30" s="157"/>
      <c r="X30" s="157" t="s">
        <v>106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120</v>
      </c>
      <c r="D31" s="158"/>
      <c r="E31" s="159">
        <v>58.899799999999999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109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7">
        <v>8</v>
      </c>
      <c r="B32" s="168" t="s">
        <v>133</v>
      </c>
      <c r="C32" s="183" t="s">
        <v>134</v>
      </c>
      <c r="D32" s="169" t="s">
        <v>104</v>
      </c>
      <c r="E32" s="170">
        <v>58.899799999999999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2">
        <v>0</v>
      </c>
      <c r="O32" s="173">
        <f>ROUND(E32*N32,2)</f>
        <v>0</v>
      </c>
      <c r="P32" s="157">
        <v>1.4E-2</v>
      </c>
      <c r="Q32" s="157">
        <f>ROUND(E32*P32,2)</f>
        <v>0.82</v>
      </c>
      <c r="R32" s="157"/>
      <c r="S32" s="157" t="s">
        <v>105</v>
      </c>
      <c r="T32" s="157" t="s">
        <v>105</v>
      </c>
      <c r="U32" s="157">
        <v>0.22</v>
      </c>
      <c r="V32" s="157">
        <f>ROUND(E32*U32,2)</f>
        <v>12.96</v>
      </c>
      <c r="W32" s="157"/>
      <c r="X32" s="157" t="s">
        <v>106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120</v>
      </c>
      <c r="D33" s="158"/>
      <c r="E33" s="159">
        <v>58.899799999999999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109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61" t="s">
        <v>100</v>
      </c>
      <c r="B34" s="162" t="s">
        <v>60</v>
      </c>
      <c r="C34" s="182" t="s">
        <v>61</v>
      </c>
      <c r="D34" s="163"/>
      <c r="E34" s="164"/>
      <c r="F34" s="165"/>
      <c r="G34" s="165">
        <f>SUMIF(AG35:AG35,"&lt;&gt;NOR",G35:G35)</f>
        <v>0</v>
      </c>
      <c r="H34" s="165"/>
      <c r="I34" s="165">
        <f>SUM(I35:I35)</f>
        <v>0</v>
      </c>
      <c r="J34" s="165"/>
      <c r="K34" s="165">
        <f>SUM(K35:K35)</f>
        <v>0</v>
      </c>
      <c r="L34" s="165"/>
      <c r="M34" s="165">
        <f>SUM(M35:M35)</f>
        <v>0</v>
      </c>
      <c r="N34" s="165"/>
      <c r="O34" s="166">
        <f>SUM(O35:O35)</f>
        <v>0</v>
      </c>
      <c r="P34" s="160"/>
      <c r="Q34" s="160">
        <f>SUM(Q35:Q35)</f>
        <v>0</v>
      </c>
      <c r="R34" s="160"/>
      <c r="S34" s="160"/>
      <c r="T34" s="160"/>
      <c r="U34" s="160"/>
      <c r="V34" s="160">
        <f>SUM(V35:V35)</f>
        <v>3.04</v>
      </c>
      <c r="W34" s="160"/>
      <c r="X34" s="160"/>
      <c r="AG34" t="s">
        <v>101</v>
      </c>
    </row>
    <row r="35" spans="1:60" outlineLevel="1" x14ac:dyDescent="0.2">
      <c r="A35" s="174">
        <v>9</v>
      </c>
      <c r="B35" s="175" t="s">
        <v>135</v>
      </c>
      <c r="C35" s="185" t="s">
        <v>136</v>
      </c>
      <c r="D35" s="176" t="s">
        <v>137</v>
      </c>
      <c r="E35" s="177">
        <v>3.2372700000000001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80">
        <f>ROUND(E35*N35,2)</f>
        <v>0</v>
      </c>
      <c r="P35" s="157">
        <v>0</v>
      </c>
      <c r="Q35" s="157">
        <f>ROUND(E35*P35,2)</f>
        <v>0</v>
      </c>
      <c r="R35" s="157"/>
      <c r="S35" s="157" t="s">
        <v>105</v>
      </c>
      <c r="T35" s="157" t="s">
        <v>105</v>
      </c>
      <c r="U35" s="157">
        <v>0.94</v>
      </c>
      <c r="V35" s="157">
        <f>ROUND(E35*U35,2)</f>
        <v>3.04</v>
      </c>
      <c r="W35" s="157"/>
      <c r="X35" s="157" t="s">
        <v>138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139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1" t="s">
        <v>100</v>
      </c>
      <c r="B36" s="162" t="s">
        <v>62</v>
      </c>
      <c r="C36" s="182" t="s">
        <v>63</v>
      </c>
      <c r="D36" s="163"/>
      <c r="E36" s="164"/>
      <c r="F36" s="165"/>
      <c r="G36" s="165">
        <f>SUMIF(AG37:AG39,"&lt;&gt;NOR",G37:G39)</f>
        <v>0</v>
      </c>
      <c r="H36" s="165"/>
      <c r="I36" s="165">
        <f>SUM(I37:I39)</f>
        <v>0</v>
      </c>
      <c r="J36" s="165"/>
      <c r="K36" s="165">
        <f>SUM(K37:K39)</f>
        <v>0</v>
      </c>
      <c r="L36" s="165"/>
      <c r="M36" s="165">
        <f>SUM(M37:M39)</f>
        <v>0</v>
      </c>
      <c r="N36" s="165"/>
      <c r="O36" s="166">
        <f>SUM(O37:O39)</f>
        <v>0.01</v>
      </c>
      <c r="P36" s="160"/>
      <c r="Q36" s="160">
        <f>SUM(Q37:Q39)</f>
        <v>0.22</v>
      </c>
      <c r="R36" s="160"/>
      <c r="S36" s="160"/>
      <c r="T36" s="160"/>
      <c r="U36" s="160"/>
      <c r="V36" s="160">
        <f>SUM(V37:V39)</f>
        <v>10.299999999999999</v>
      </c>
      <c r="W36" s="160"/>
      <c r="X36" s="160"/>
      <c r="AG36" t="s">
        <v>101</v>
      </c>
    </row>
    <row r="37" spans="1:60" outlineLevel="1" x14ac:dyDescent="0.2">
      <c r="A37" s="174">
        <v>10</v>
      </c>
      <c r="B37" s="175" t="s">
        <v>140</v>
      </c>
      <c r="C37" s="185" t="s">
        <v>141</v>
      </c>
      <c r="D37" s="176" t="s">
        <v>142</v>
      </c>
      <c r="E37" s="177">
        <v>9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0</v>
      </c>
      <c r="N37" s="179">
        <v>1.1999999999999999E-3</v>
      </c>
      <c r="O37" s="180">
        <f>ROUND(E37*N37,2)</f>
        <v>0.01</v>
      </c>
      <c r="P37" s="157">
        <v>0</v>
      </c>
      <c r="Q37" s="157">
        <f>ROUND(E37*P37,2)</f>
        <v>0</v>
      </c>
      <c r="R37" s="157"/>
      <c r="S37" s="157" t="s">
        <v>105</v>
      </c>
      <c r="T37" s="157" t="s">
        <v>105</v>
      </c>
      <c r="U37" s="157">
        <v>0.87</v>
      </c>
      <c r="V37" s="157">
        <f>ROUND(E37*U37,2)</f>
        <v>7.83</v>
      </c>
      <c r="W37" s="157"/>
      <c r="X37" s="157" t="s">
        <v>106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4">
        <v>11</v>
      </c>
      <c r="B38" s="175" t="s">
        <v>143</v>
      </c>
      <c r="C38" s="185" t="s">
        <v>144</v>
      </c>
      <c r="D38" s="176" t="s">
        <v>145</v>
      </c>
      <c r="E38" s="177">
        <v>9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8.0000000000000007E-5</v>
      </c>
      <c r="O38" s="180">
        <f>ROUND(E38*N38,2)</f>
        <v>0</v>
      </c>
      <c r="P38" s="157">
        <v>2.4930000000000001E-2</v>
      </c>
      <c r="Q38" s="157">
        <f>ROUND(E38*P38,2)</f>
        <v>0.22</v>
      </c>
      <c r="R38" s="157"/>
      <c r="S38" s="157" t="s">
        <v>105</v>
      </c>
      <c r="T38" s="157" t="s">
        <v>105</v>
      </c>
      <c r="U38" s="157">
        <v>0.27</v>
      </c>
      <c r="V38" s="157">
        <f>ROUND(E38*U38,2)</f>
        <v>2.4300000000000002</v>
      </c>
      <c r="W38" s="157"/>
      <c r="X38" s="157" t="s">
        <v>106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4">
        <v>12</v>
      </c>
      <c r="B39" s="175" t="s">
        <v>146</v>
      </c>
      <c r="C39" s="185" t="s">
        <v>147</v>
      </c>
      <c r="D39" s="176" t="s">
        <v>137</v>
      </c>
      <c r="E39" s="177">
        <v>1.1520000000000001E-2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</v>
      </c>
      <c r="O39" s="180">
        <f>ROUND(E39*N39,2)</f>
        <v>0</v>
      </c>
      <c r="P39" s="157">
        <v>0</v>
      </c>
      <c r="Q39" s="157">
        <f>ROUND(E39*P39,2)</f>
        <v>0</v>
      </c>
      <c r="R39" s="157"/>
      <c r="S39" s="157" t="s">
        <v>105</v>
      </c>
      <c r="T39" s="157" t="s">
        <v>105</v>
      </c>
      <c r="U39" s="157">
        <v>3.0750000000000002</v>
      </c>
      <c r="V39" s="157">
        <f>ROUND(E39*U39,2)</f>
        <v>0.04</v>
      </c>
      <c r="W39" s="157"/>
      <c r="X39" s="157" t="s">
        <v>138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139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61" t="s">
        <v>100</v>
      </c>
      <c r="B40" s="162" t="s">
        <v>64</v>
      </c>
      <c r="C40" s="182" t="s">
        <v>65</v>
      </c>
      <c r="D40" s="163"/>
      <c r="E40" s="164"/>
      <c r="F40" s="165"/>
      <c r="G40" s="165">
        <f>SUMIF(AG41:AG53,"&lt;&gt;NOR",G41:G53)</f>
        <v>0</v>
      </c>
      <c r="H40" s="165"/>
      <c r="I40" s="165">
        <f>SUM(I41:I53)</f>
        <v>0</v>
      </c>
      <c r="J40" s="165"/>
      <c r="K40" s="165">
        <f>SUM(K41:K53)</f>
        <v>0</v>
      </c>
      <c r="L40" s="165"/>
      <c r="M40" s="165">
        <f>SUM(M41:M53)</f>
        <v>0</v>
      </c>
      <c r="N40" s="165"/>
      <c r="O40" s="166">
        <f>SUM(O41:O53)</f>
        <v>0.17</v>
      </c>
      <c r="P40" s="160"/>
      <c r="Q40" s="160">
        <f>SUM(Q41:Q53)</f>
        <v>0</v>
      </c>
      <c r="R40" s="160"/>
      <c r="S40" s="160"/>
      <c r="T40" s="160"/>
      <c r="U40" s="160"/>
      <c r="V40" s="160">
        <f>SUM(V41:V53)</f>
        <v>30.73</v>
      </c>
      <c r="W40" s="160"/>
      <c r="X40" s="160"/>
      <c r="AG40" t="s">
        <v>101</v>
      </c>
    </row>
    <row r="41" spans="1:60" ht="22.5" outlineLevel="1" x14ac:dyDescent="0.2">
      <c r="A41" s="167">
        <v>13</v>
      </c>
      <c r="B41" s="168" t="s">
        <v>148</v>
      </c>
      <c r="C41" s="183" t="s">
        <v>149</v>
      </c>
      <c r="D41" s="169" t="s">
        <v>104</v>
      </c>
      <c r="E41" s="170">
        <v>49.43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2">
        <v>0</v>
      </c>
      <c r="O41" s="173">
        <f>ROUND(E41*N41,2)</f>
        <v>0</v>
      </c>
      <c r="P41" s="157">
        <v>0</v>
      </c>
      <c r="Q41" s="157">
        <f>ROUND(E41*P41,2)</f>
        <v>0</v>
      </c>
      <c r="R41" s="157"/>
      <c r="S41" s="157" t="s">
        <v>105</v>
      </c>
      <c r="T41" s="157" t="s">
        <v>105</v>
      </c>
      <c r="U41" s="157">
        <v>0.02</v>
      </c>
      <c r="V41" s="157">
        <f>ROUND(E41*U41,2)</f>
        <v>0.99</v>
      </c>
      <c r="W41" s="157"/>
      <c r="X41" s="157" t="s">
        <v>106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4" t="s">
        <v>150</v>
      </c>
      <c r="D42" s="158"/>
      <c r="E42" s="159">
        <v>49.43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109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7">
        <v>14</v>
      </c>
      <c r="B43" s="168" t="s">
        <v>151</v>
      </c>
      <c r="C43" s="183" t="s">
        <v>152</v>
      </c>
      <c r="D43" s="169" t="s">
        <v>153</v>
      </c>
      <c r="E43" s="170">
        <v>59.27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0</v>
      </c>
      <c r="O43" s="173">
        <f>ROUND(E43*N43,2)</f>
        <v>0</v>
      </c>
      <c r="P43" s="157">
        <v>8.0000000000000007E-5</v>
      </c>
      <c r="Q43" s="157">
        <f>ROUND(E43*P43,2)</f>
        <v>0</v>
      </c>
      <c r="R43" s="157"/>
      <c r="S43" s="157" t="s">
        <v>105</v>
      </c>
      <c r="T43" s="157" t="s">
        <v>105</v>
      </c>
      <c r="U43" s="157">
        <v>0.04</v>
      </c>
      <c r="V43" s="157">
        <f>ROUND(E43*U43,2)</f>
        <v>2.37</v>
      </c>
      <c r="W43" s="157"/>
      <c r="X43" s="157" t="s">
        <v>106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154</v>
      </c>
      <c r="D44" s="158"/>
      <c r="E44" s="159">
        <v>18.899999999999999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109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155</v>
      </c>
      <c r="D45" s="158"/>
      <c r="E45" s="159">
        <v>22.5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109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156</v>
      </c>
      <c r="D46" s="158"/>
      <c r="E46" s="159">
        <v>4.34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109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55"/>
      <c r="B47" s="156"/>
      <c r="C47" s="184" t="s">
        <v>157</v>
      </c>
      <c r="D47" s="158"/>
      <c r="E47" s="159">
        <v>7.35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4" t="s">
        <v>158</v>
      </c>
      <c r="D48" s="158"/>
      <c r="E48" s="159">
        <v>6.18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109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7">
        <v>15</v>
      </c>
      <c r="B49" s="168" t="s">
        <v>159</v>
      </c>
      <c r="C49" s="183" t="s">
        <v>160</v>
      </c>
      <c r="D49" s="169" t="s">
        <v>153</v>
      </c>
      <c r="E49" s="170">
        <v>59.27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72">
        <v>8.0000000000000007E-5</v>
      </c>
      <c r="O49" s="173">
        <f>ROUND(E49*N49,2)</f>
        <v>0</v>
      </c>
      <c r="P49" s="157">
        <v>0</v>
      </c>
      <c r="Q49" s="157">
        <f>ROUND(E49*P49,2)</f>
        <v>0</v>
      </c>
      <c r="R49" s="157"/>
      <c r="S49" s="157" t="s">
        <v>105</v>
      </c>
      <c r="T49" s="157" t="s">
        <v>105</v>
      </c>
      <c r="U49" s="157">
        <v>0.14000000000000001</v>
      </c>
      <c r="V49" s="157">
        <f>ROUND(E49*U49,2)</f>
        <v>8.3000000000000007</v>
      </c>
      <c r="W49" s="157"/>
      <c r="X49" s="157" t="s">
        <v>106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161</v>
      </c>
      <c r="D50" s="158"/>
      <c r="E50" s="159">
        <v>59.27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109</v>
      </c>
      <c r="AH50" s="148">
        <v>5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67">
        <v>16</v>
      </c>
      <c r="B51" s="168" t="s">
        <v>162</v>
      </c>
      <c r="C51" s="183" t="s">
        <v>163</v>
      </c>
      <c r="D51" s="169" t="s">
        <v>104</v>
      </c>
      <c r="E51" s="170">
        <v>49.68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2">
        <v>3.46E-3</v>
      </c>
      <c r="O51" s="173">
        <f>ROUND(E51*N51,2)</f>
        <v>0.17</v>
      </c>
      <c r="P51" s="157">
        <v>0</v>
      </c>
      <c r="Q51" s="157">
        <f>ROUND(E51*P51,2)</f>
        <v>0</v>
      </c>
      <c r="R51" s="157"/>
      <c r="S51" s="157" t="s">
        <v>105</v>
      </c>
      <c r="T51" s="157" t="s">
        <v>105</v>
      </c>
      <c r="U51" s="157">
        <v>0.38</v>
      </c>
      <c r="V51" s="157">
        <f>ROUND(E51*U51,2)</f>
        <v>18.88</v>
      </c>
      <c r="W51" s="157"/>
      <c r="X51" s="157" t="s">
        <v>106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164</v>
      </c>
      <c r="D52" s="158"/>
      <c r="E52" s="159">
        <v>49.68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4">
        <v>17</v>
      </c>
      <c r="B53" s="175" t="s">
        <v>165</v>
      </c>
      <c r="C53" s="185" t="s">
        <v>166</v>
      </c>
      <c r="D53" s="176" t="s">
        <v>137</v>
      </c>
      <c r="E53" s="177">
        <v>0.17663000000000001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9">
        <v>0</v>
      </c>
      <c r="O53" s="180">
        <f>ROUND(E53*N53,2)</f>
        <v>0</v>
      </c>
      <c r="P53" s="157">
        <v>0</v>
      </c>
      <c r="Q53" s="157">
        <f>ROUND(E53*P53,2)</f>
        <v>0</v>
      </c>
      <c r="R53" s="157"/>
      <c r="S53" s="157" t="s">
        <v>105</v>
      </c>
      <c r="T53" s="157" t="s">
        <v>105</v>
      </c>
      <c r="U53" s="157">
        <v>1.091</v>
      </c>
      <c r="V53" s="157">
        <f>ROUND(E53*U53,2)</f>
        <v>0.19</v>
      </c>
      <c r="W53" s="157"/>
      <c r="X53" s="157" t="s">
        <v>138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139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61" t="s">
        <v>100</v>
      </c>
      <c r="B54" s="162" t="s">
        <v>66</v>
      </c>
      <c r="C54" s="182" t="s">
        <v>67</v>
      </c>
      <c r="D54" s="163"/>
      <c r="E54" s="164"/>
      <c r="F54" s="165"/>
      <c r="G54" s="165">
        <f>SUMIF(AG55:AG67,"&lt;&gt;NOR",G55:G67)</f>
        <v>0</v>
      </c>
      <c r="H54" s="165"/>
      <c r="I54" s="165">
        <f>SUM(I55:I67)</f>
        <v>0</v>
      </c>
      <c r="J54" s="165"/>
      <c r="K54" s="165">
        <f>SUM(K55:K67)</f>
        <v>0</v>
      </c>
      <c r="L54" s="165"/>
      <c r="M54" s="165">
        <f>SUM(M55:M67)</f>
        <v>0</v>
      </c>
      <c r="N54" s="165"/>
      <c r="O54" s="166">
        <f>SUM(O55:O67)</f>
        <v>0.13</v>
      </c>
      <c r="P54" s="160"/>
      <c r="Q54" s="160">
        <f>SUM(Q55:Q67)</f>
        <v>0</v>
      </c>
      <c r="R54" s="160"/>
      <c r="S54" s="160"/>
      <c r="T54" s="160"/>
      <c r="U54" s="160"/>
      <c r="V54" s="160">
        <f>SUM(V55:V67)</f>
        <v>44.589999999999996</v>
      </c>
      <c r="W54" s="160"/>
      <c r="X54" s="160"/>
      <c r="AG54" t="s">
        <v>101</v>
      </c>
    </row>
    <row r="55" spans="1:60" outlineLevel="1" x14ac:dyDescent="0.2">
      <c r="A55" s="167">
        <v>18</v>
      </c>
      <c r="B55" s="168" t="s">
        <v>167</v>
      </c>
      <c r="C55" s="183" t="s">
        <v>168</v>
      </c>
      <c r="D55" s="169" t="s">
        <v>104</v>
      </c>
      <c r="E55" s="170">
        <v>58.899799999999999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2">
        <v>1.9000000000000001E-4</v>
      </c>
      <c r="O55" s="173">
        <f>ROUND(E55*N55,2)</f>
        <v>0.01</v>
      </c>
      <c r="P55" s="157">
        <v>0</v>
      </c>
      <c r="Q55" s="157">
        <f>ROUND(E55*P55,2)</f>
        <v>0</v>
      </c>
      <c r="R55" s="157"/>
      <c r="S55" s="157" t="s">
        <v>105</v>
      </c>
      <c r="T55" s="157" t="s">
        <v>105</v>
      </c>
      <c r="U55" s="157">
        <v>0.03</v>
      </c>
      <c r="V55" s="157">
        <f>ROUND(E55*U55,2)</f>
        <v>1.77</v>
      </c>
      <c r="W55" s="157"/>
      <c r="X55" s="157" t="s">
        <v>106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120</v>
      </c>
      <c r="D56" s="158"/>
      <c r="E56" s="159">
        <v>58.899799999999999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109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7">
        <v>19</v>
      </c>
      <c r="B57" s="168" t="s">
        <v>169</v>
      </c>
      <c r="C57" s="183" t="s">
        <v>170</v>
      </c>
      <c r="D57" s="169" t="s">
        <v>104</v>
      </c>
      <c r="E57" s="170">
        <v>58.899799999999999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2">
        <v>1.8000000000000001E-4</v>
      </c>
      <c r="O57" s="173">
        <f>ROUND(E57*N57,2)</f>
        <v>0.01</v>
      </c>
      <c r="P57" s="157">
        <v>0</v>
      </c>
      <c r="Q57" s="157">
        <f>ROUND(E57*P57,2)</f>
        <v>0</v>
      </c>
      <c r="R57" s="157"/>
      <c r="S57" s="157" t="s">
        <v>105</v>
      </c>
      <c r="T57" s="157" t="s">
        <v>105</v>
      </c>
      <c r="U57" s="157">
        <v>7.0000000000000007E-2</v>
      </c>
      <c r="V57" s="157">
        <f>ROUND(E57*U57,2)</f>
        <v>4.12</v>
      </c>
      <c r="W57" s="157"/>
      <c r="X57" s="157" t="s">
        <v>106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4" t="s">
        <v>120</v>
      </c>
      <c r="D58" s="158"/>
      <c r="E58" s="159">
        <v>58.899799999999999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109</v>
      </c>
      <c r="AH58" s="148">
        <v>5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7">
        <v>20</v>
      </c>
      <c r="B59" s="168" t="s">
        <v>171</v>
      </c>
      <c r="C59" s="183" t="s">
        <v>172</v>
      </c>
      <c r="D59" s="169" t="s">
        <v>104</v>
      </c>
      <c r="E59" s="170">
        <v>338.7362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2.0000000000000001E-4</v>
      </c>
      <c r="O59" s="173">
        <f>ROUND(E59*N59,2)</f>
        <v>7.0000000000000007E-2</v>
      </c>
      <c r="P59" s="157">
        <v>0</v>
      </c>
      <c r="Q59" s="157">
        <f>ROUND(E59*P59,2)</f>
        <v>0</v>
      </c>
      <c r="R59" s="157"/>
      <c r="S59" s="157" t="s">
        <v>105</v>
      </c>
      <c r="T59" s="157" t="s">
        <v>105</v>
      </c>
      <c r="U59" s="157">
        <v>0.11</v>
      </c>
      <c r="V59" s="157">
        <f>ROUND(E59*U59,2)</f>
        <v>37.26</v>
      </c>
      <c r="W59" s="157"/>
      <c r="X59" s="157" t="s">
        <v>106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173</v>
      </c>
      <c r="D60" s="158"/>
      <c r="E60" s="159">
        <v>78.977999999999994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109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174</v>
      </c>
      <c r="D61" s="158"/>
      <c r="E61" s="159">
        <v>100.795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109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175</v>
      </c>
      <c r="D62" s="158"/>
      <c r="E62" s="159">
        <v>20.619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176</v>
      </c>
      <c r="D63" s="158"/>
      <c r="E63" s="159">
        <v>102.26300000000001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109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4" t="s">
        <v>177</v>
      </c>
      <c r="D64" s="158"/>
      <c r="E64" s="159">
        <v>94.980999999999995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109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4" t="s">
        <v>178</v>
      </c>
      <c r="D65" s="158"/>
      <c r="E65" s="159">
        <v>-58.899799999999999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109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7">
        <v>21</v>
      </c>
      <c r="B66" s="168" t="s">
        <v>179</v>
      </c>
      <c r="C66" s="183" t="s">
        <v>180</v>
      </c>
      <c r="D66" s="169" t="s">
        <v>104</v>
      </c>
      <c r="E66" s="170">
        <v>106.49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72">
        <v>3.5E-4</v>
      </c>
      <c r="O66" s="173">
        <f>ROUND(E66*N66,2)</f>
        <v>0.04</v>
      </c>
      <c r="P66" s="157">
        <v>0</v>
      </c>
      <c r="Q66" s="157">
        <f>ROUND(E66*P66,2)</f>
        <v>0</v>
      </c>
      <c r="R66" s="157"/>
      <c r="S66" s="157" t="s">
        <v>105</v>
      </c>
      <c r="T66" s="157" t="s">
        <v>105</v>
      </c>
      <c r="U66" s="157">
        <v>1.35E-2</v>
      </c>
      <c r="V66" s="157">
        <f>ROUND(E66*U66,2)</f>
        <v>1.44</v>
      </c>
      <c r="W66" s="157"/>
      <c r="X66" s="157" t="s">
        <v>106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181</v>
      </c>
      <c r="D67" s="158"/>
      <c r="E67" s="159">
        <v>106.49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109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x14ac:dyDescent="0.2">
      <c r="A68" s="161" t="s">
        <v>100</v>
      </c>
      <c r="B68" s="162" t="s">
        <v>68</v>
      </c>
      <c r="C68" s="182" t="s">
        <v>69</v>
      </c>
      <c r="D68" s="163"/>
      <c r="E68" s="164"/>
      <c r="F68" s="165"/>
      <c r="G68" s="165">
        <f>SUMIF(AG69:AG70,"&lt;&gt;NOR",G69:G70)</f>
        <v>0</v>
      </c>
      <c r="H68" s="165"/>
      <c r="I68" s="165">
        <f>SUM(I69:I70)</f>
        <v>0</v>
      </c>
      <c r="J68" s="165"/>
      <c r="K68" s="165">
        <f>SUM(K69:K70)</f>
        <v>0</v>
      </c>
      <c r="L68" s="165"/>
      <c r="M68" s="165">
        <f>SUM(M69:M70)</f>
        <v>0</v>
      </c>
      <c r="N68" s="165"/>
      <c r="O68" s="166">
        <f>SUM(O69:O70)</f>
        <v>0</v>
      </c>
      <c r="P68" s="160"/>
      <c r="Q68" s="160">
        <f>SUM(Q69:Q70)</f>
        <v>0</v>
      </c>
      <c r="R68" s="160"/>
      <c r="S68" s="160"/>
      <c r="T68" s="160"/>
      <c r="U68" s="160"/>
      <c r="V68" s="160">
        <f>SUM(V69:V70)</f>
        <v>5.4</v>
      </c>
      <c r="W68" s="160"/>
      <c r="X68" s="160"/>
      <c r="AG68" t="s">
        <v>101</v>
      </c>
    </row>
    <row r="69" spans="1:60" ht="33.75" outlineLevel="1" x14ac:dyDescent="0.2">
      <c r="A69" s="174">
        <v>22</v>
      </c>
      <c r="B69" s="175" t="s">
        <v>182</v>
      </c>
      <c r="C69" s="185" t="s">
        <v>183</v>
      </c>
      <c r="D69" s="176" t="s">
        <v>145</v>
      </c>
      <c r="E69" s="177">
        <v>15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</v>
      </c>
      <c r="O69" s="180">
        <f>ROUND(E69*N69,2)</f>
        <v>0</v>
      </c>
      <c r="P69" s="157">
        <v>0</v>
      </c>
      <c r="Q69" s="157">
        <f>ROUND(E69*P69,2)</f>
        <v>0</v>
      </c>
      <c r="R69" s="157"/>
      <c r="S69" s="157" t="s">
        <v>126</v>
      </c>
      <c r="T69" s="157" t="s">
        <v>105</v>
      </c>
      <c r="U69" s="157">
        <v>0.33</v>
      </c>
      <c r="V69" s="157">
        <f>ROUND(E69*U69,2)</f>
        <v>4.95</v>
      </c>
      <c r="W69" s="157"/>
      <c r="X69" s="157" t="s">
        <v>106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107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4">
        <v>23</v>
      </c>
      <c r="B70" s="175" t="s">
        <v>184</v>
      </c>
      <c r="C70" s="185" t="s">
        <v>185</v>
      </c>
      <c r="D70" s="176" t="s">
        <v>145</v>
      </c>
      <c r="E70" s="177">
        <v>3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9">
        <v>0</v>
      </c>
      <c r="O70" s="180">
        <f>ROUND(E70*N70,2)</f>
        <v>0</v>
      </c>
      <c r="P70" s="157">
        <v>0</v>
      </c>
      <c r="Q70" s="157">
        <f>ROUND(E70*P70,2)</f>
        <v>0</v>
      </c>
      <c r="R70" s="157"/>
      <c r="S70" s="157" t="s">
        <v>126</v>
      </c>
      <c r="T70" s="157" t="s">
        <v>105</v>
      </c>
      <c r="U70" s="157">
        <v>0.15</v>
      </c>
      <c r="V70" s="157">
        <f>ROUND(E70*U70,2)</f>
        <v>0.45</v>
      </c>
      <c r="W70" s="157"/>
      <c r="X70" s="157" t="s">
        <v>106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107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161" t="s">
        <v>100</v>
      </c>
      <c r="B71" s="162" t="s">
        <v>70</v>
      </c>
      <c r="C71" s="182" t="s">
        <v>71</v>
      </c>
      <c r="D71" s="163"/>
      <c r="E71" s="164"/>
      <c r="F71" s="165"/>
      <c r="G71" s="165">
        <f>SUMIF(AG72:AG77,"&lt;&gt;NOR",G72:G77)</f>
        <v>0</v>
      </c>
      <c r="H71" s="165"/>
      <c r="I71" s="165">
        <f>SUM(I72:I77)</f>
        <v>0</v>
      </c>
      <c r="J71" s="165"/>
      <c r="K71" s="165">
        <f>SUM(K72:K77)</f>
        <v>0</v>
      </c>
      <c r="L71" s="165"/>
      <c r="M71" s="165">
        <f>SUM(M72:M77)</f>
        <v>0</v>
      </c>
      <c r="N71" s="165"/>
      <c r="O71" s="166">
        <f>SUM(O72:O77)</f>
        <v>0</v>
      </c>
      <c r="P71" s="160"/>
      <c r="Q71" s="160">
        <f>SUM(Q72:Q77)</f>
        <v>0</v>
      </c>
      <c r="R71" s="160"/>
      <c r="S71" s="160"/>
      <c r="T71" s="160"/>
      <c r="U71" s="160"/>
      <c r="V71" s="160">
        <f>SUM(V72:V77)</f>
        <v>4.2299999999999995</v>
      </c>
      <c r="W71" s="160"/>
      <c r="X71" s="160"/>
      <c r="AG71" t="s">
        <v>101</v>
      </c>
    </row>
    <row r="72" spans="1:60" outlineLevel="1" x14ac:dyDescent="0.2">
      <c r="A72" s="174">
        <v>24</v>
      </c>
      <c r="B72" s="175" t="s">
        <v>186</v>
      </c>
      <c r="C72" s="185" t="s">
        <v>187</v>
      </c>
      <c r="D72" s="176" t="s">
        <v>137</v>
      </c>
      <c r="E72" s="177">
        <v>3.7631000000000001</v>
      </c>
      <c r="F72" s="178"/>
      <c r="G72" s="179">
        <f t="shared" ref="G72:G77" si="0">ROUND(E72*F72,2)</f>
        <v>0</v>
      </c>
      <c r="H72" s="178"/>
      <c r="I72" s="179">
        <f t="shared" ref="I72:I77" si="1">ROUND(E72*H72,2)</f>
        <v>0</v>
      </c>
      <c r="J72" s="178"/>
      <c r="K72" s="179">
        <f t="shared" ref="K72:K77" si="2">ROUND(E72*J72,2)</f>
        <v>0</v>
      </c>
      <c r="L72" s="179">
        <v>21</v>
      </c>
      <c r="M72" s="179">
        <f t="shared" ref="M72:M77" si="3">G72*(1+L72/100)</f>
        <v>0</v>
      </c>
      <c r="N72" s="179">
        <v>0</v>
      </c>
      <c r="O72" s="180">
        <f t="shared" ref="O72:O77" si="4">ROUND(E72*N72,2)</f>
        <v>0</v>
      </c>
      <c r="P72" s="157">
        <v>0</v>
      </c>
      <c r="Q72" s="157">
        <f t="shared" ref="Q72:Q77" si="5">ROUND(E72*P72,2)</f>
        <v>0</v>
      </c>
      <c r="R72" s="157"/>
      <c r="S72" s="157" t="s">
        <v>105</v>
      </c>
      <c r="T72" s="157" t="s">
        <v>105</v>
      </c>
      <c r="U72" s="157">
        <v>0.94199999999999995</v>
      </c>
      <c r="V72" s="157">
        <f t="shared" ref="V72:V77" si="6">ROUND(E72*U72,2)</f>
        <v>3.54</v>
      </c>
      <c r="W72" s="157"/>
      <c r="X72" s="157" t="s">
        <v>188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189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4">
        <v>25</v>
      </c>
      <c r="B73" s="175" t="s">
        <v>190</v>
      </c>
      <c r="C73" s="185" t="s">
        <v>191</v>
      </c>
      <c r="D73" s="176" t="s">
        <v>137</v>
      </c>
      <c r="E73" s="177">
        <v>3.7631000000000001</v>
      </c>
      <c r="F73" s="178"/>
      <c r="G73" s="179">
        <f t="shared" si="0"/>
        <v>0</v>
      </c>
      <c r="H73" s="178"/>
      <c r="I73" s="179">
        <f t="shared" si="1"/>
        <v>0</v>
      </c>
      <c r="J73" s="178"/>
      <c r="K73" s="179">
        <f t="shared" si="2"/>
        <v>0</v>
      </c>
      <c r="L73" s="179">
        <v>21</v>
      </c>
      <c r="M73" s="179">
        <f t="shared" si="3"/>
        <v>0</v>
      </c>
      <c r="N73" s="179">
        <v>0</v>
      </c>
      <c r="O73" s="180">
        <f t="shared" si="4"/>
        <v>0</v>
      </c>
      <c r="P73" s="157">
        <v>0</v>
      </c>
      <c r="Q73" s="157">
        <f t="shared" si="5"/>
        <v>0</v>
      </c>
      <c r="R73" s="157"/>
      <c r="S73" s="157" t="s">
        <v>105</v>
      </c>
      <c r="T73" s="157" t="s">
        <v>105</v>
      </c>
      <c r="U73" s="157">
        <v>0.105</v>
      </c>
      <c r="V73" s="157">
        <f t="shared" si="6"/>
        <v>0.4</v>
      </c>
      <c r="W73" s="157"/>
      <c r="X73" s="157" t="s">
        <v>188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189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4">
        <v>26</v>
      </c>
      <c r="B74" s="175" t="s">
        <v>192</v>
      </c>
      <c r="C74" s="185" t="s">
        <v>193</v>
      </c>
      <c r="D74" s="176" t="s">
        <v>137</v>
      </c>
      <c r="E74" s="177">
        <v>3.7631000000000001</v>
      </c>
      <c r="F74" s="178"/>
      <c r="G74" s="179">
        <f t="shared" si="0"/>
        <v>0</v>
      </c>
      <c r="H74" s="178"/>
      <c r="I74" s="179">
        <f t="shared" si="1"/>
        <v>0</v>
      </c>
      <c r="J74" s="178"/>
      <c r="K74" s="179">
        <f t="shared" si="2"/>
        <v>0</v>
      </c>
      <c r="L74" s="179">
        <v>21</v>
      </c>
      <c r="M74" s="179">
        <f t="shared" si="3"/>
        <v>0</v>
      </c>
      <c r="N74" s="179">
        <v>0</v>
      </c>
      <c r="O74" s="180">
        <f t="shared" si="4"/>
        <v>0</v>
      </c>
      <c r="P74" s="157">
        <v>0</v>
      </c>
      <c r="Q74" s="157">
        <f t="shared" si="5"/>
        <v>0</v>
      </c>
      <c r="R74" s="157"/>
      <c r="S74" s="157" t="s">
        <v>105</v>
      </c>
      <c r="T74" s="157" t="s">
        <v>105</v>
      </c>
      <c r="U74" s="157">
        <v>2.3E-2</v>
      </c>
      <c r="V74" s="157">
        <f t="shared" si="6"/>
        <v>0.09</v>
      </c>
      <c r="W74" s="157"/>
      <c r="X74" s="157" t="s">
        <v>188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189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4">
        <v>27</v>
      </c>
      <c r="B75" s="175" t="s">
        <v>194</v>
      </c>
      <c r="C75" s="185" t="s">
        <v>195</v>
      </c>
      <c r="D75" s="176" t="s">
        <v>137</v>
      </c>
      <c r="E75" s="177">
        <v>22.578600000000002</v>
      </c>
      <c r="F75" s="178"/>
      <c r="G75" s="179">
        <f t="shared" si="0"/>
        <v>0</v>
      </c>
      <c r="H75" s="178"/>
      <c r="I75" s="179">
        <f t="shared" si="1"/>
        <v>0</v>
      </c>
      <c r="J75" s="178"/>
      <c r="K75" s="179">
        <f t="shared" si="2"/>
        <v>0</v>
      </c>
      <c r="L75" s="179">
        <v>21</v>
      </c>
      <c r="M75" s="179">
        <f t="shared" si="3"/>
        <v>0</v>
      </c>
      <c r="N75" s="179">
        <v>0</v>
      </c>
      <c r="O75" s="180">
        <f t="shared" si="4"/>
        <v>0</v>
      </c>
      <c r="P75" s="157">
        <v>0</v>
      </c>
      <c r="Q75" s="157">
        <f t="shared" si="5"/>
        <v>0</v>
      </c>
      <c r="R75" s="157"/>
      <c r="S75" s="157" t="s">
        <v>105</v>
      </c>
      <c r="T75" s="157" t="s">
        <v>105</v>
      </c>
      <c r="U75" s="157">
        <v>8.0000000000000002E-3</v>
      </c>
      <c r="V75" s="157">
        <f t="shared" si="6"/>
        <v>0.18</v>
      </c>
      <c r="W75" s="157"/>
      <c r="X75" s="157" t="s">
        <v>188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189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28</v>
      </c>
      <c r="B76" s="175" t="s">
        <v>196</v>
      </c>
      <c r="C76" s="185" t="s">
        <v>197</v>
      </c>
      <c r="D76" s="176" t="s">
        <v>137</v>
      </c>
      <c r="E76" s="177">
        <v>3.7631000000000001</v>
      </c>
      <c r="F76" s="178"/>
      <c r="G76" s="179">
        <f t="shared" si="0"/>
        <v>0</v>
      </c>
      <c r="H76" s="178"/>
      <c r="I76" s="179">
        <f t="shared" si="1"/>
        <v>0</v>
      </c>
      <c r="J76" s="178"/>
      <c r="K76" s="179">
        <f t="shared" si="2"/>
        <v>0</v>
      </c>
      <c r="L76" s="179">
        <v>21</v>
      </c>
      <c r="M76" s="179">
        <f t="shared" si="3"/>
        <v>0</v>
      </c>
      <c r="N76" s="179">
        <v>0</v>
      </c>
      <c r="O76" s="180">
        <f t="shared" si="4"/>
        <v>0</v>
      </c>
      <c r="P76" s="157">
        <v>0</v>
      </c>
      <c r="Q76" s="157">
        <f t="shared" si="5"/>
        <v>0</v>
      </c>
      <c r="R76" s="157"/>
      <c r="S76" s="157" t="s">
        <v>105</v>
      </c>
      <c r="T76" s="157" t="s">
        <v>127</v>
      </c>
      <c r="U76" s="157">
        <v>0</v>
      </c>
      <c r="V76" s="157">
        <f t="shared" si="6"/>
        <v>0</v>
      </c>
      <c r="W76" s="157"/>
      <c r="X76" s="157" t="s">
        <v>188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189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7">
        <v>29</v>
      </c>
      <c r="B77" s="168" t="s">
        <v>198</v>
      </c>
      <c r="C77" s="183" t="s">
        <v>199</v>
      </c>
      <c r="D77" s="169" t="s">
        <v>137</v>
      </c>
      <c r="E77" s="170">
        <v>3.7631000000000001</v>
      </c>
      <c r="F77" s="171"/>
      <c r="G77" s="172">
        <f t="shared" si="0"/>
        <v>0</v>
      </c>
      <c r="H77" s="171"/>
      <c r="I77" s="172">
        <f t="shared" si="1"/>
        <v>0</v>
      </c>
      <c r="J77" s="171"/>
      <c r="K77" s="172">
        <f t="shared" si="2"/>
        <v>0</v>
      </c>
      <c r="L77" s="172">
        <v>21</v>
      </c>
      <c r="M77" s="172">
        <f t="shared" si="3"/>
        <v>0</v>
      </c>
      <c r="N77" s="172">
        <v>0</v>
      </c>
      <c r="O77" s="173">
        <f t="shared" si="4"/>
        <v>0</v>
      </c>
      <c r="P77" s="157">
        <v>0</v>
      </c>
      <c r="Q77" s="157">
        <f t="shared" si="5"/>
        <v>0</v>
      </c>
      <c r="R77" s="157"/>
      <c r="S77" s="157" t="s">
        <v>105</v>
      </c>
      <c r="T77" s="157" t="s">
        <v>105</v>
      </c>
      <c r="U77" s="157">
        <v>6.0000000000000001E-3</v>
      </c>
      <c r="V77" s="157">
        <f t="shared" si="6"/>
        <v>0.02</v>
      </c>
      <c r="W77" s="157"/>
      <c r="X77" s="157" t="s">
        <v>188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189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3"/>
      <c r="B78" s="4"/>
      <c r="C78" s="18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E78">
        <v>15</v>
      </c>
      <c r="AF78">
        <v>21</v>
      </c>
      <c r="AG78" t="s">
        <v>87</v>
      </c>
    </row>
    <row r="79" spans="1:60" x14ac:dyDescent="0.2">
      <c r="A79" s="151"/>
      <c r="B79" s="152" t="s">
        <v>31</v>
      </c>
      <c r="C79" s="187"/>
      <c r="D79" s="153"/>
      <c r="E79" s="154"/>
      <c r="F79" s="154"/>
      <c r="G79" s="181">
        <f>G8+G26+G29+G34+G36+G40+G54+G68+G71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E79">
        <f>SUMIF(L7:L77,AE78,G7:G77)</f>
        <v>0</v>
      </c>
      <c r="AF79">
        <f>SUMIF(L7:L77,AF78,G7:G77)</f>
        <v>0</v>
      </c>
      <c r="AG79" t="s">
        <v>200</v>
      </c>
    </row>
    <row r="80" spans="1:60" x14ac:dyDescent="0.2">
      <c r="A80" s="3"/>
      <c r="B80" s="4"/>
      <c r="C80" s="186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3"/>
      <c r="B81" s="4"/>
      <c r="C81" s="186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65" t="s">
        <v>201</v>
      </c>
      <c r="B82" s="265"/>
      <c r="C82" s="266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46"/>
      <c r="B83" s="247"/>
      <c r="C83" s="248"/>
      <c r="D83" s="247"/>
      <c r="E83" s="247"/>
      <c r="F83" s="247"/>
      <c r="G83" s="249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G83" t="s">
        <v>202</v>
      </c>
    </row>
    <row r="84" spans="1:33" x14ac:dyDescent="0.2">
      <c r="A84" s="250"/>
      <c r="B84" s="251"/>
      <c r="C84" s="252"/>
      <c r="D84" s="251"/>
      <c r="E84" s="251"/>
      <c r="F84" s="251"/>
      <c r="G84" s="25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A85" s="250"/>
      <c r="B85" s="251"/>
      <c r="C85" s="252"/>
      <c r="D85" s="251"/>
      <c r="E85" s="251"/>
      <c r="F85" s="251"/>
      <c r="G85" s="25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">
      <c r="A86" s="250"/>
      <c r="B86" s="251"/>
      <c r="C86" s="252"/>
      <c r="D86" s="251"/>
      <c r="E86" s="251"/>
      <c r="F86" s="251"/>
      <c r="G86" s="25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33" x14ac:dyDescent="0.2">
      <c r="A87" s="254"/>
      <c r="B87" s="255"/>
      <c r="C87" s="256"/>
      <c r="D87" s="255"/>
      <c r="E87" s="255"/>
      <c r="F87" s="255"/>
      <c r="G87" s="257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33" x14ac:dyDescent="0.2">
      <c r="A88" s="3"/>
      <c r="B88" s="4"/>
      <c r="C88" s="186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33" x14ac:dyDescent="0.2">
      <c r="C89" s="188"/>
      <c r="D89" s="10"/>
      <c r="AG89" t="s">
        <v>203</v>
      </c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83:G87"/>
    <mergeCell ref="A1:G1"/>
    <mergeCell ref="C2:G2"/>
    <mergeCell ref="C3:G3"/>
    <mergeCell ref="C4:G4"/>
    <mergeCell ref="A82:C82"/>
  </mergeCells>
  <pageMargins left="0.59055118110236204" right="0.196850393700787" top="0.78740157499999996" bottom="0.78740157499999996" header="0.3" footer="0.3"/>
  <pageSetup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znojmoinvesta</dc:creator>
  <cp:lastModifiedBy>Ing. Havlín</cp:lastModifiedBy>
  <cp:lastPrinted>2020-10-26T12:13:49Z</cp:lastPrinted>
  <dcterms:created xsi:type="dcterms:W3CDTF">2009-04-08T07:15:50Z</dcterms:created>
  <dcterms:modified xsi:type="dcterms:W3CDTF">2020-10-26T15:34:51Z</dcterms:modified>
</cp:coreProperties>
</file>